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<sst xmlns="http://schemas.openxmlformats.org/spreadsheetml/2006/main" count="23" uniqueCount="23">
  <si>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</si>
  <si>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</si>
  <si>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</si>
  <si>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</si>
  <si>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</si>
  <si>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</si>
  <si>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</si>
  <si>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</si>
  <si>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</si>
  <si>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</si>
  <si>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</si>
  <si>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</si>
  <si>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 AEROSILLA</t>
  </si>
  <si>
    <t>HABILIT Y GUIAS</t>
  </si>
  <si>
    <t>Base</t>
  </si>
  <si>
    <t>TOTAL</t>
  </si>
  <si>
    <t>Totales</t>
  </si>
  <si>
    <t>HOT CANAL BEAGLE</t>
  </si>
  <si>
    <t>HOTEL ALBATROS</t>
  </si>
  <si>
    <t>CERRO KRUND</t>
  </si>
  <si>
    <t>cerrado / mantenim</t>
  </si>
  <si>
    <t>Proyección de Recursos propios Ejercicio Económico y Financiero 2007</t>
  </si>
  <si>
    <t>Promedio temporada 2005 / 2006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</si>
</sst>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$-2C0A]\ * #,##0.00_ ;_ [$$-2C0A]\ * \-#,##0.00_ ;_ [$$-2C0A]\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 vertical="center" textRotation="90" wrapText="1"/>
    </xf>
    <xf numFmtId="0" fontId="0" fillId="5" borderId="7" xfId="0" applyFont="1" applyFill="1" applyBorder="1" applyAlignment="1">
      <alignment horizontal="center" vertical="center" textRotation="90" wrapText="1"/>
    </xf>
    <xf numFmtId="164" fontId="3" fillId="4" borderId="3" xfId="0" applyNumberFormat="1" applyFont="1" applyFill="1" applyBorder="1" applyAlignment="1">
      <alignment/>
    </xf>
    <xf numFmtId="164" fontId="3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</xdr:row>
      <xdr:rowOff>104775</xdr:rowOff>
    </xdr:from>
    <xdr:to>
      <xdr:col>6</xdr:col>
      <xdr:colOff>247650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752475"/>
          <a:ext cx="509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AM3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9.140625" style="0" customWidth="1"/>
    <col min="2" max="2" width="9.57421875" style="0" customWidth="1"/>
    <col min="3" max="3" width="14.7109375" style="0" customWidth="1"/>
    <col min="4" max="4" width="18.421875" style="1" customWidth="1"/>
    <col min="5" max="5" width="21.7109375" style="1" customWidth="1"/>
    <col min="6" max="6" width="20.57421875" style="1" customWidth="1"/>
    <col min="7" max="7" width="16.421875" style="1" customWidth="1"/>
    <col min="8" max="8" width="17.140625" style="1" customWidth="1"/>
    <col min="9" max="9" width="18.7109375" style="2" customWidth="1"/>
  </cols>
  <sheetData>
    <row r="13" spans="2:39" ht="15.75">
      <c r="B13" s="4"/>
      <c r="C13" s="4"/>
      <c r="D13" s="6" t="s">
        <v>21</v>
      </c>
      <c r="E13" s="5"/>
      <c r="F13" s="5"/>
      <c r="G13" s="5"/>
      <c r="H13" s="5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6.5" thickBot="1">
      <c r="B14" s="7"/>
      <c r="C14" s="4"/>
      <c r="D14" s="5"/>
      <c r="E14" s="5"/>
      <c r="F14" s="5"/>
      <c r="G14" s="5"/>
      <c r="H14" s="5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ht="16.5" thickBot="1">
      <c r="B15" s="16" t="s">
        <v>14</v>
      </c>
      <c r="C15" s="17"/>
      <c r="D15" s="13" t="s">
        <v>12</v>
      </c>
      <c r="E15" s="13" t="s">
        <v>18</v>
      </c>
      <c r="F15" s="13" t="s">
        <v>17</v>
      </c>
      <c r="G15" s="13" t="s">
        <v>19</v>
      </c>
      <c r="H15" s="13" t="s">
        <v>13</v>
      </c>
      <c r="I15" s="14" t="s">
        <v>15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2:39" ht="15.75">
      <c r="B16" s="9">
        <v>2007</v>
      </c>
      <c r="C16" s="15" t="s">
        <v>0</v>
      </c>
      <c r="D16" s="10">
        <f>179465.38+35888.42</f>
        <v>215353.8</v>
      </c>
      <c r="E16" s="10">
        <v>89126.95</v>
      </c>
      <c r="F16" s="10">
        <v>89946.85</v>
      </c>
      <c r="G16" s="10">
        <v>0</v>
      </c>
      <c r="H16" s="10">
        <v>685</v>
      </c>
      <c r="I16" s="11">
        <f>SUM(D16:H16)</f>
        <v>395112.6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15.75">
      <c r="B17" s="9">
        <v>2007</v>
      </c>
      <c r="C17" s="15" t="s">
        <v>1</v>
      </c>
      <c r="D17" s="10">
        <f>400+1000+70+22.73+34941+4296+6317+23607+197+1400+3627+40000+16556+12670.32</f>
        <v>145104.05000000002</v>
      </c>
      <c r="E17" s="10">
        <v>132049.48</v>
      </c>
      <c r="F17" s="10">
        <f>34000+91214.69</f>
        <v>125214.69</v>
      </c>
      <c r="G17" s="10">
        <v>3043</v>
      </c>
      <c r="H17" s="10">
        <v>1100</v>
      </c>
      <c r="I17" s="11">
        <f aca="true" t="shared" si="0" ref="I17:I27">SUM(D17:H17)</f>
        <v>406511.22000000003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5.75">
      <c r="B18" s="9">
        <v>2007</v>
      </c>
      <c r="C18" s="15" t="s">
        <v>2</v>
      </c>
      <c r="D18" s="10">
        <f>95327+6523.92</f>
        <v>101850.92</v>
      </c>
      <c r="E18" s="10">
        <v>119118.75</v>
      </c>
      <c r="F18" s="10">
        <f>34000+84669.36</f>
        <v>118669.36</v>
      </c>
      <c r="G18" s="10"/>
      <c r="H18" s="10">
        <v>0</v>
      </c>
      <c r="I18" s="11">
        <f t="shared" si="0"/>
        <v>339639.02999999997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5.75">
      <c r="B19" s="9">
        <v>2007</v>
      </c>
      <c r="C19" s="15" t="s">
        <v>3</v>
      </c>
      <c r="D19" s="10">
        <f>27600</f>
        <v>27600</v>
      </c>
      <c r="E19" s="10">
        <v>84255.7</v>
      </c>
      <c r="F19" s="10">
        <f>15000+67635.97</f>
        <v>82635.97</v>
      </c>
      <c r="G19" s="10">
        <v>2083.88</v>
      </c>
      <c r="H19" s="10">
        <v>6209.25</v>
      </c>
      <c r="I19" s="11">
        <f t="shared" si="0"/>
        <v>202784.8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2:39" ht="15.75">
      <c r="B20" s="9">
        <v>2007</v>
      </c>
      <c r="C20" s="15" t="s">
        <v>4</v>
      </c>
      <c r="D20" s="12" t="s">
        <v>20</v>
      </c>
      <c r="E20" s="10">
        <v>49568.87</v>
      </c>
      <c r="F20" s="10">
        <v>59846.36</v>
      </c>
      <c r="G20" s="10">
        <v>0</v>
      </c>
      <c r="H20" s="10">
        <f>1010.66+309.77+309.77</f>
        <v>1630.1999999999998</v>
      </c>
      <c r="I20" s="11">
        <f t="shared" si="0"/>
        <v>111045.43000000001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5.75">
      <c r="B21" s="9">
        <v>2007</v>
      </c>
      <c r="C21" s="15" t="s">
        <v>5</v>
      </c>
      <c r="D21" s="10">
        <v>29760.25</v>
      </c>
      <c r="E21" s="10">
        <v>24572.45</v>
      </c>
      <c r="F21" s="10">
        <v>25153.61</v>
      </c>
      <c r="G21" s="10">
        <v>465.3</v>
      </c>
      <c r="H21" s="10">
        <v>0</v>
      </c>
      <c r="I21" s="11">
        <f t="shared" si="0"/>
        <v>79951.61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5.75">
      <c r="B22" s="18" t="s">
        <v>22</v>
      </c>
      <c r="C22" s="15" t="s">
        <v>6</v>
      </c>
      <c r="D22" s="10">
        <f>25645*1.5</f>
        <v>38467.5</v>
      </c>
      <c r="E22" s="10">
        <v>18000</v>
      </c>
      <c r="F22" s="10">
        <f>15000+30195.57</f>
        <v>45195.57</v>
      </c>
      <c r="G22" s="10">
        <v>4277.01</v>
      </c>
      <c r="H22" s="10">
        <v>150</v>
      </c>
      <c r="I22" s="11">
        <f t="shared" si="0"/>
        <v>106090.08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2:39" ht="15.75">
      <c r="B23" s="19"/>
      <c r="C23" s="15" t="s">
        <v>7</v>
      </c>
      <c r="D23" s="10">
        <f>24066*1.5</f>
        <v>36099</v>
      </c>
      <c r="E23" s="10">
        <f>23116.35+6656.54</f>
        <v>29772.89</v>
      </c>
      <c r="F23" s="10">
        <f>15000+34590.83</f>
        <v>49590.83</v>
      </c>
      <c r="G23" s="10">
        <v>40276.7</v>
      </c>
      <c r="H23" s="10">
        <v>3160</v>
      </c>
      <c r="I23" s="11">
        <f t="shared" si="0"/>
        <v>158899.41999999998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2:39" ht="15.75">
      <c r="B24" s="19"/>
      <c r="C24" s="15" t="s">
        <v>8</v>
      </c>
      <c r="D24" s="10">
        <f>25571.5*1.5</f>
        <v>38357.25</v>
      </c>
      <c r="E24" s="10">
        <f>44504.21+6092.17</f>
        <v>50596.38</v>
      </c>
      <c r="F24" s="10">
        <f>15000+45797.56</f>
        <v>60797.56</v>
      </c>
      <c r="G24" s="10">
        <v>43851</v>
      </c>
      <c r="H24" s="10">
        <v>250</v>
      </c>
      <c r="I24" s="11">
        <f t="shared" si="0"/>
        <v>193852.19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2:39" ht="15.75">
      <c r="B25" s="19"/>
      <c r="C25" s="15" t="s">
        <v>9</v>
      </c>
      <c r="D25" s="10">
        <f>3760*1.5</f>
        <v>5640</v>
      </c>
      <c r="E25" s="10">
        <v>57128.73</v>
      </c>
      <c r="F25" s="10">
        <f>15000+52107.42</f>
        <v>67107.42</v>
      </c>
      <c r="G25" s="10">
        <v>41972.14</v>
      </c>
      <c r="H25" s="10">
        <v>3200</v>
      </c>
      <c r="I25" s="11">
        <f t="shared" si="0"/>
        <v>175048.28999999998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39" ht="15.75">
      <c r="B26" s="19"/>
      <c r="C26" s="15" t="s">
        <v>10</v>
      </c>
      <c r="D26" s="10">
        <v>55405.4</v>
      </c>
      <c r="E26" s="10">
        <f>88172.39+9156.11</f>
        <v>97328.5</v>
      </c>
      <c r="F26" s="10">
        <f>15000+82568.48</f>
        <v>97568.48</v>
      </c>
      <c r="G26" s="10">
        <v>9362.88</v>
      </c>
      <c r="H26" s="10">
        <v>2300</v>
      </c>
      <c r="I26" s="11">
        <f t="shared" si="0"/>
        <v>261965.26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20.25" customHeight="1" thickBot="1">
      <c r="B27" s="19"/>
      <c r="C27" s="15" t="s">
        <v>11</v>
      </c>
      <c r="D27" s="10">
        <f>50999.97+24455.1</f>
        <v>75455.07</v>
      </c>
      <c r="E27" s="10">
        <f>97623.57+8617.34</f>
        <v>106240.91</v>
      </c>
      <c r="F27" s="10">
        <v>114633.93</v>
      </c>
      <c r="G27" s="10">
        <v>2755</v>
      </c>
      <c r="H27" s="10">
        <v>2630</v>
      </c>
      <c r="I27" s="11">
        <f t="shared" si="0"/>
        <v>301714.91000000003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2:39" s="3" customFormat="1" ht="16.5" thickBot="1">
      <c r="B28" s="16" t="s">
        <v>16</v>
      </c>
      <c r="C28" s="17"/>
      <c r="D28" s="20">
        <f aca="true" t="shared" si="1" ref="D28:I28">SUM(D16:D27)</f>
        <v>769093.24</v>
      </c>
      <c r="E28" s="20">
        <f t="shared" si="1"/>
        <v>857759.61</v>
      </c>
      <c r="F28" s="20">
        <f t="shared" si="1"/>
        <v>936360.6299999999</v>
      </c>
      <c r="G28" s="20">
        <f t="shared" si="1"/>
        <v>148086.91</v>
      </c>
      <c r="H28" s="20">
        <f t="shared" si="1"/>
        <v>21314.45</v>
      </c>
      <c r="I28" s="21">
        <f t="shared" si="1"/>
        <v>2732614.84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2:39" ht="15.75">
      <c r="B29" s="7"/>
      <c r="C29" s="4"/>
      <c r="D29" s="5"/>
      <c r="E29" s="5"/>
      <c r="F29" s="5"/>
      <c r="G29" s="5"/>
      <c r="H29" s="5"/>
      <c r="I29" s="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5.75">
      <c r="B30" s="4"/>
      <c r="C30" s="4"/>
      <c r="D30" s="5"/>
      <c r="E30" s="5"/>
      <c r="F30" s="5"/>
      <c r="G30" s="5"/>
      <c r="H30" s="5"/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5.75">
      <c r="B31" s="4"/>
      <c r="C31" s="4"/>
      <c r="D31" s="5"/>
      <c r="E31" s="5"/>
      <c r="F31" s="5"/>
      <c r="G31" s="5"/>
      <c r="H31" s="5"/>
      <c r="I31" s="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5.75">
      <c r="B32" s="4"/>
      <c r="C32" s="4"/>
      <c r="D32" s="5"/>
      <c r="E32" s="5"/>
      <c r="F32" s="5"/>
      <c r="G32" s="5"/>
      <c r="H32" s="5"/>
      <c r="I32" s="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15.75">
      <c r="B33" s="4"/>
      <c r="C33" s="4"/>
      <c r="D33" s="5"/>
      <c r="E33" s="5"/>
      <c r="F33" s="5"/>
      <c r="G33" s="5"/>
      <c r="H33" s="5"/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15.75">
      <c r="B34" s="4"/>
      <c r="C34" s="4"/>
      <c r="D34" s="5"/>
      <c r="E34" s="5"/>
      <c r="F34" s="5"/>
      <c r="G34" s="5"/>
      <c r="H34" s="5"/>
      <c r="I34" s="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</sheetData>
  <mergeCells count="3">
    <mergeCell ref="B28:C28"/>
    <mergeCell ref="B15:C15"/>
    <mergeCell ref="B22:B27"/>
  </mergeCells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</cp:lastModifiedBy>
  <cp:lastPrinted>2007-08-09T13:22:38Z</cp:lastPrinted>
  <dcterms:created xsi:type="dcterms:W3CDTF">2007-06-12T13:23:08Z</dcterms:created>
  <dcterms:modified xsi:type="dcterms:W3CDTF">2007-08-09T13:26:21Z</dcterms:modified>
  <cp:category/>
  <cp:version/>
  <cp:contentType/>
  <cp:contentStatus/>
</cp:coreProperties>
</file>